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VO\DNS\Asfalty\Vyzva c. 10\Prilohy\Priloha c. 2 SP - Vykazy vymer\"/>
    </mc:Choice>
  </mc:AlternateContent>
  <xr:revisionPtr revIDLastSave="0" documentId="13_ncr:1_{857C29A0-F35A-4B8E-90E3-DA9E6DCAEFCC}" xr6:coauthVersionLast="46" xr6:coauthVersionMax="46" xr10:uidLastSave="{00000000-0000-0000-0000-000000000000}"/>
  <bookViews>
    <workbookView xWindow="585" yWindow="645" windowWidth="11880" windowHeight="13950" xr2:uid="{00000000-000D-0000-FFFF-FFFF00000000}"/>
  </bookViews>
  <sheets>
    <sheet name="2501b" sheetId="13" r:id="rId1"/>
    <sheet name="2495" sheetId="12" r:id="rId2"/>
    <sheet name="2486" sheetId="19" r:id="rId3"/>
    <sheet name="ZH" sheetId="7" r:id="rId4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9" l="1"/>
  <c r="G30" i="19" l="1"/>
  <c r="H7" i="7" l="1"/>
  <c r="G26" i="19"/>
  <c r="H30" i="19"/>
  <c r="H26" i="19"/>
  <c r="G23" i="19"/>
  <c r="H23" i="19" s="1"/>
  <c r="B18" i="19"/>
  <c r="H28" i="12"/>
  <c r="H6" i="7"/>
  <c r="H5" i="7"/>
  <c r="G29" i="19" l="1"/>
  <c r="H29" i="19" s="1"/>
  <c r="G24" i="19"/>
  <c r="H24" i="19" s="1"/>
  <c r="G27" i="19"/>
  <c r="H27" i="19" s="1"/>
  <c r="G25" i="19" l="1"/>
  <c r="H25" i="19" s="1"/>
  <c r="H31" i="19"/>
  <c r="I7" i="7" s="1"/>
  <c r="J7" i="7" s="1"/>
  <c r="G30" i="13"/>
  <c r="H30" i="13" s="1"/>
  <c r="H29" i="13"/>
  <c r="H28" i="13"/>
  <c r="H26" i="13"/>
  <c r="G23" i="13"/>
  <c r="H23" i="13" s="1"/>
  <c r="B18" i="13"/>
  <c r="J33" i="19" l="1"/>
  <c r="K33" i="19"/>
  <c r="G25" i="13"/>
  <c r="H25" i="13" s="1"/>
  <c r="G27" i="13"/>
  <c r="H27" i="13" s="1"/>
  <c r="G24" i="13"/>
  <c r="H24" i="13" s="1"/>
  <c r="H31" i="13" l="1"/>
  <c r="K33" i="13" s="1"/>
  <c r="J33" i="13" l="1"/>
  <c r="H8" i="7"/>
  <c r="I5" i="7" l="1"/>
  <c r="J5" i="7" l="1"/>
  <c r="H26" i="12" l="1"/>
  <c r="G30" i="12" l="1"/>
  <c r="H30" i="12" s="1"/>
  <c r="G23" i="12"/>
  <c r="H23" i="12" s="1"/>
  <c r="B18" i="12"/>
  <c r="H29" i="12" s="1"/>
  <c r="G27" i="12" l="1"/>
  <c r="H27" i="12" s="1"/>
  <c r="G25" i="12"/>
  <c r="H25" i="12" s="1"/>
  <c r="G24" i="12"/>
  <c r="H24" i="12" s="1"/>
  <c r="H31" i="12" l="1"/>
  <c r="I6" i="7" s="1"/>
  <c r="J6" i="7" l="1"/>
  <c r="J8" i="7" s="1"/>
  <c r="I8" i="7"/>
  <c r="J33" i="12"/>
  <c r="K33" i="12"/>
</calcChain>
</file>

<file path=xl/sharedStrings.xml><?xml version="1.0" encoding="utf-8"?>
<sst xmlns="http://schemas.openxmlformats.org/spreadsheetml/2006/main" count="213" uniqueCount="86">
  <si>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</si>
  <si>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</si>
  <si>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</si>
  <si>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</si>
  <si>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</si>
  <si>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</si>
  <si>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</si>
  <si>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</si>
  <si>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</si>
  <si>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</si>
  <si>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</si>
  <si>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</si>
  <si>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</si>
  <si>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</si>
  <si>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</si>
  <si>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</si>
  <si>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</si>
  <si>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</si>
  <si>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</si>
  <si>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</si>
  <si>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</si>
  <si>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</si>
  <si>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</si>
  <si>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</si>
  <si>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</si>
  <si>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</si>
  <si>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</si>
  <si>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</si>
  <si>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</si>
  <si>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</si>
  <si>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</si>
  <si>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</si>
  <si>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</si>
  <si>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</si>
  <si>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</si>
  <si>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</si>
  <si>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</si>
  <si>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</si>
  <si>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</si>
  <si>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</si>
  <si>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</si>
  <si>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</si>
  <si>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</si>
  <si>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</si>
  <si>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</si>
  <si>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</si>
  <si>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</si>
  <si>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</si>
  <si>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ZH</t>
  </si>
  <si>
    <t>celkom</t>
  </si>
  <si>
    <t>Miestopis</t>
  </si>
  <si>
    <t>frézovanie s naložením a odvozom do 10 km ( začiatky a konce, MO, intravilán )</t>
  </si>
  <si>
    <t>ACL 16-II  s dovozom rozprestrením a zhutnením</t>
  </si>
  <si>
    <t>ACL 11-II  vyrovnávka</t>
  </si>
  <si>
    <t>III/2501 Kremnica - Kopernica</t>
  </si>
  <si>
    <t xml:space="preserve">Rekonštrukcie ciest  II. a III. tried v okrese Žiar nad Hronom </t>
  </si>
  <si>
    <t>III/2501 Kremnica - Kopernica 1b</t>
  </si>
  <si>
    <t>staničenie v km:5,692-7,638</t>
  </si>
  <si>
    <t>intravilán Kopernica</t>
  </si>
  <si>
    <t>výmena vpustí pre ťažkú dopravu komplet</t>
  </si>
  <si>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 xml:space="preserve"> 50 mm</t>
    </r>
  </si>
  <si>
    <t>doplnenie okraja vozovky vľavo</t>
  </si>
  <si>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>50 mm</t>
    </r>
  </si>
  <si>
    <t>50*600mm</t>
  </si>
  <si>
    <t>III/2501b</t>
  </si>
  <si>
    <t>Kopernica</t>
  </si>
  <si>
    <t>III/2495</t>
  </si>
  <si>
    <t>Hor.Ždaňa-Prochot</t>
  </si>
  <si>
    <t>100*600mm</t>
  </si>
  <si>
    <t>staničenie v km: 5,180-7,881</t>
  </si>
  <si>
    <t>III/2495 Horná Ždaňa - Prochot</t>
  </si>
  <si>
    <t>III/2486 Pitelová spojka</t>
  </si>
  <si>
    <t>intravilán, napojenia trať ŽSR</t>
  </si>
  <si>
    <t>MO, napojenia</t>
  </si>
  <si>
    <t>III/2486</t>
  </si>
  <si>
    <t>Pitelová spojka</t>
  </si>
  <si>
    <t>dosypanie krajníc z vlhčením a hutnením 0-32</t>
  </si>
  <si>
    <t>počet priepust.</t>
  </si>
  <si>
    <t>nevyhovuj.</t>
  </si>
  <si>
    <t>neznáme</t>
  </si>
  <si>
    <t>Príloha č. 3</t>
  </si>
  <si>
    <t>Príloha č. 2</t>
  </si>
  <si>
    <t>Príloha č. 1</t>
  </si>
  <si>
    <t>staničenie v km: 0,000-1,710</t>
  </si>
  <si>
    <t>Opravy ciest  II. a III. tried v okrese Žiar nad Hronom - RI 2021</t>
  </si>
  <si>
    <t>Súhrnný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</si>
</sst>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5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0" xfId="0" applyFont="1" applyFill="1" applyBorder="1"/>
    <xf numFmtId="0" fontId="0" fillId="0" borderId="31" xfId="0" applyFont="1" applyFill="1" applyBorder="1" applyAlignment="1">
      <alignment horizontal="center"/>
    </xf>
    <xf numFmtId="165" fontId="6" fillId="0" borderId="32" xfId="0" applyNumberFormat="1" applyFont="1" applyFill="1" applyBorder="1"/>
    <xf numFmtId="166" fontId="0" fillId="0" borderId="33" xfId="0" applyNumberFormat="1" applyFont="1" applyFill="1" applyBorder="1" applyAlignment="1">
      <alignment horizontal="right"/>
    </xf>
    <xf numFmtId="0" fontId="0" fillId="0" borderId="34" xfId="0" applyFont="1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ont="1" applyFill="1" applyBorder="1"/>
    <xf numFmtId="0" fontId="6" fillId="0" borderId="27" xfId="0" applyFont="1" applyFill="1" applyBorder="1"/>
    <xf numFmtId="165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41" xfId="0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165" fontId="6" fillId="0" borderId="27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4" xfId="0" applyFill="1" applyBorder="1"/>
    <xf numFmtId="0" fontId="0" fillId="0" borderId="45" xfId="0" applyFill="1" applyBorder="1"/>
    <xf numFmtId="0" fontId="8" fillId="0" borderId="46" xfId="0" applyFont="1" applyFill="1" applyBorder="1"/>
    <xf numFmtId="0" fontId="6" fillId="0" borderId="47" xfId="0" applyFont="1" applyFill="1" applyBorder="1"/>
    <xf numFmtId="165" fontId="6" fillId="0" borderId="46" xfId="0" applyNumberFormat="1" applyFont="1" applyFill="1" applyBorder="1"/>
    <xf numFmtId="4" fontId="6" fillId="0" borderId="46" xfId="0" applyNumberFormat="1" applyFont="1" applyFill="1" applyBorder="1"/>
    <xf numFmtId="0" fontId="6" fillId="0" borderId="23" xfId="0" applyFont="1" applyFill="1" applyBorder="1"/>
    <xf numFmtId="4" fontId="6" fillId="0" borderId="23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0" xfId="0" applyNumberFormat="1" applyFont="1" applyFill="1" applyBorder="1"/>
    <xf numFmtId="4" fontId="11" fillId="2" borderId="51" xfId="0" applyNumberFormat="1" applyFont="1" applyFill="1" applyBorder="1"/>
    <xf numFmtId="0" fontId="0" fillId="0" borderId="52" xfId="0" applyFill="1" applyBorder="1"/>
    <xf numFmtId="0" fontId="0" fillId="0" borderId="53" xfId="0" applyFill="1" applyBorder="1"/>
    <xf numFmtId="4" fontId="0" fillId="0" borderId="53" xfId="0" applyNumberFormat="1" applyFill="1" applyBorder="1"/>
    <xf numFmtId="4" fontId="12" fillId="0" borderId="53" xfId="0" applyNumberFormat="1" applyFont="1" applyFill="1" applyBorder="1"/>
    <xf numFmtId="0" fontId="12" fillId="0" borderId="53" xfId="0" applyFont="1" applyFill="1" applyBorder="1"/>
    <xf numFmtId="10" fontId="12" fillId="0" borderId="53" xfId="0" applyNumberFormat="1" applyFont="1" applyFill="1" applyBorder="1"/>
    <xf numFmtId="4" fontId="12" fillId="0" borderId="54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5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6" fillId="0" borderId="56" xfId="0" applyFont="1" applyFill="1" applyBorder="1"/>
    <xf numFmtId="165" fontId="6" fillId="0" borderId="56" xfId="0" applyNumberFormat="1" applyFont="1" applyFill="1" applyBorder="1"/>
    <xf numFmtId="4" fontId="6" fillId="0" borderId="56" xfId="0" applyNumberFormat="1" applyFont="1" applyFill="1" applyBorder="1"/>
    <xf numFmtId="0" fontId="0" fillId="0" borderId="23" xfId="0" applyFont="1" applyFill="1" applyBorder="1"/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19" fillId="0" borderId="61" xfId="0" applyFont="1" applyBorder="1" applyAlignment="1">
      <alignment horizontal="center" wrapText="1"/>
    </xf>
    <xf numFmtId="0" fontId="19" fillId="0" borderId="61" xfId="0" applyFont="1" applyBorder="1" applyAlignment="1">
      <alignment horizontal="center"/>
    </xf>
    <xf numFmtId="0" fontId="19" fillId="0" borderId="15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165" fontId="6" fillId="0" borderId="36" xfId="0" applyNumberFormat="1" applyFont="1" applyFill="1" applyBorder="1"/>
    <xf numFmtId="0" fontId="0" fillId="0" borderId="27" xfId="0" applyFill="1" applyBorder="1" applyAlignment="1">
      <alignment vertical="center"/>
    </xf>
    <xf numFmtId="0" fontId="6" fillId="0" borderId="37" xfId="0" applyFont="1" applyFill="1" applyBorder="1" applyAlignment="1">
      <alignment vertical="center"/>
    </xf>
    <xf numFmtId="0" fontId="0" fillId="0" borderId="63" xfId="0" applyFont="1" applyFill="1" applyBorder="1"/>
    <xf numFmtId="0" fontId="0" fillId="0" borderId="64" xfId="0" applyFill="1" applyBorder="1"/>
    <xf numFmtId="0" fontId="0" fillId="0" borderId="30" xfId="0" applyFill="1" applyBorder="1"/>
    <xf numFmtId="4" fontId="11" fillId="0" borderId="65" xfId="0" applyNumberFormat="1" applyFont="1" applyFill="1" applyBorder="1"/>
    <xf numFmtId="4" fontId="11" fillId="0" borderId="66" xfId="0" applyNumberFormat="1" applyFont="1" applyFill="1" applyBorder="1"/>
    <xf numFmtId="4" fontId="6" fillId="0" borderId="67" xfId="0" applyNumberFormat="1" applyFont="1" applyFill="1" applyBorder="1"/>
    <xf numFmtId="4" fontId="6" fillId="0" borderId="68" xfId="0" applyNumberFormat="1" applyFont="1" applyFill="1" applyBorder="1"/>
    <xf numFmtId="0" fontId="0" fillId="0" borderId="72" xfId="0" applyFont="1" applyFill="1" applyBorder="1"/>
    <xf numFmtId="0" fontId="6" fillId="0" borderId="72" xfId="0" applyFont="1" applyFill="1" applyBorder="1"/>
    <xf numFmtId="165" fontId="6" fillId="0" borderId="72" xfId="0" applyNumberFormat="1" applyFont="1" applyFill="1" applyBorder="1"/>
    <xf numFmtId="4" fontId="6" fillId="0" borderId="72" xfId="0" applyNumberFormat="1" applyFont="1" applyFill="1" applyBorder="1"/>
    <xf numFmtId="0" fontId="2" fillId="3" borderId="0" xfId="1" applyFont="1" applyFill="1"/>
    <xf numFmtId="0" fontId="18" fillId="3" borderId="0" xfId="0" applyFont="1" applyFill="1" applyBorder="1" applyAlignment="1"/>
    <xf numFmtId="0" fontId="20" fillId="3" borderId="29" xfId="0" applyFont="1" applyFill="1" applyBorder="1" applyAlignment="1">
      <alignment horizontal="center"/>
    </xf>
    <xf numFmtId="0" fontId="20" fillId="3" borderId="29" xfId="0" applyFont="1" applyFill="1" applyBorder="1" applyAlignment="1"/>
    <xf numFmtId="0" fontId="0" fillId="3" borderId="0" xfId="0" applyFill="1"/>
    <xf numFmtId="167" fontId="20" fillId="3" borderId="29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164" fontId="0" fillId="0" borderId="0" xfId="0" applyNumberFormat="1"/>
    <xf numFmtId="0" fontId="18" fillId="3" borderId="52" xfId="0" applyFont="1" applyFill="1" applyBorder="1" applyAlignment="1">
      <alignment horizontal="right"/>
    </xf>
    <xf numFmtId="167" fontId="18" fillId="3" borderId="55" xfId="0" applyNumberFormat="1" applyFont="1" applyFill="1" applyBorder="1" applyAlignment="1">
      <alignment horizontal="center"/>
    </xf>
    <xf numFmtId="164" fontId="18" fillId="3" borderId="52" xfId="0" applyNumberFormat="1" applyFont="1" applyFill="1" applyBorder="1" applyAlignment="1">
      <alignment horizontal="center"/>
    </xf>
    <xf numFmtId="164" fontId="18" fillId="3" borderId="55" xfId="0" applyNumberFormat="1" applyFont="1" applyFill="1" applyBorder="1"/>
    <xf numFmtId="164" fontId="20" fillId="3" borderId="75" xfId="0" applyNumberFormat="1" applyFont="1" applyFill="1" applyBorder="1"/>
    <xf numFmtId="0" fontId="0" fillId="0" borderId="73" xfId="1" applyFont="1" applyFill="1" applyBorder="1" applyAlignment="1">
      <alignment horizontal="left"/>
    </xf>
    <xf numFmtId="0" fontId="1" fillId="0" borderId="74" xfId="1" applyFill="1" applyBorder="1" applyAlignment="1">
      <alignment horizontal="left"/>
    </xf>
    <xf numFmtId="0" fontId="1" fillId="0" borderId="76" xfId="1" applyFill="1" applyBorder="1" applyAlignment="1">
      <alignment horizontal="left"/>
    </xf>
    <xf numFmtId="0" fontId="0" fillId="0" borderId="74" xfId="1" applyFont="1" applyFill="1" applyBorder="1"/>
    <xf numFmtId="4" fontId="6" fillId="0" borderId="77" xfId="0" applyNumberFormat="1" applyFont="1" applyFill="1" applyBorder="1"/>
    <xf numFmtId="4" fontId="6" fillId="0" borderId="78" xfId="0" applyNumberFormat="1" applyFont="1" applyFill="1" applyBorder="1"/>
    <xf numFmtId="0" fontId="0" fillId="0" borderId="24" xfId="1" applyFont="1" applyFill="1" applyBorder="1" applyAlignment="1">
      <alignment horizontal="left"/>
    </xf>
    <xf numFmtId="0" fontId="0" fillId="0" borderId="58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0" fillId="0" borderId="57" xfId="1" applyFont="1" applyFill="1" applyBorder="1" applyAlignment="1">
      <alignment horizontal="left"/>
    </xf>
    <xf numFmtId="0" fontId="20" fillId="3" borderId="28" xfId="0" applyFont="1" applyFill="1" applyBorder="1" applyAlignment="1">
      <alignment horizontal="center"/>
    </xf>
    <xf numFmtId="164" fontId="20" fillId="3" borderId="31" xfId="2" applyFont="1" applyFill="1" applyBorder="1" applyAlignment="1">
      <alignment horizontal="center"/>
    </xf>
    <xf numFmtId="164" fontId="20" fillId="3" borderId="79" xfId="0" applyNumberFormat="1" applyFont="1" applyFill="1" applyBorder="1"/>
    <xf numFmtId="0" fontId="19" fillId="0" borderId="80" xfId="0" applyFont="1" applyBorder="1" applyAlignment="1">
      <alignment horizontal="center" wrapText="1"/>
    </xf>
    <xf numFmtId="0" fontId="0" fillId="0" borderId="57" xfId="1" applyFont="1" applyFill="1" applyBorder="1" applyAlignment="1">
      <alignment horizontal="left"/>
    </xf>
    <xf numFmtId="0" fontId="0" fillId="0" borderId="23" xfId="0" applyFont="1" applyFill="1" applyBorder="1" applyAlignment="1"/>
    <xf numFmtId="3" fontId="5" fillId="0" borderId="23" xfId="0" applyNumberFormat="1" applyFont="1" applyFill="1" applyBorder="1"/>
    <xf numFmtId="0" fontId="5" fillId="0" borderId="23" xfId="0" applyFont="1" applyFill="1" applyBorder="1"/>
    <xf numFmtId="4" fontId="0" fillId="0" borderId="23" xfId="0" applyNumberFormat="1" applyFill="1" applyBorder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0" fillId="0" borderId="29" xfId="0" applyFill="1" applyBorder="1" applyAlignment="1"/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0" xfId="1" applyFont="1" applyFill="1" applyBorder="1" applyAlignment="1">
      <alignment vertical="center" wrapText="1"/>
    </xf>
    <xf numFmtId="0" fontId="0" fillId="0" borderId="48" xfId="1" applyFont="1" applyFill="1" applyBorder="1" applyAlignment="1">
      <alignment horizontal="left"/>
    </xf>
    <xf numFmtId="0" fontId="0" fillId="0" borderId="49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62" xfId="1" applyFont="1" applyFill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0" fontId="0" fillId="0" borderId="69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0" fillId="0" borderId="71" xfId="1" applyFont="1" applyFill="1" applyBorder="1" applyAlignment="1">
      <alignment horizontal="left"/>
    </xf>
    <xf numFmtId="0" fontId="21" fillId="0" borderId="28" xfId="0" applyFont="1" applyFill="1" applyBorder="1" applyAlignment="1"/>
    <xf numFmtId="0" fontId="0" fillId="0" borderId="29" xfId="0" applyFont="1" applyFill="1" applyBorder="1" applyAlignment="1"/>
    <xf numFmtId="0" fontId="0" fillId="0" borderId="59" xfId="0" applyBorder="1" applyAlignment="1">
      <alignment horizontal="center"/>
    </xf>
    <xf numFmtId="0" fontId="0" fillId="0" borderId="0" xfId="0" applyBorder="1" applyAlignment="1">
      <alignment horizontal="center"/>
    </xf>
    <xf numFmtId="0" fontId="18" fillId="0" borderId="0" xfId="0" applyFont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42"/>
  <sheetViews>
    <sheetView tabSelected="1" zoomScale="55" zoomScaleNormal="55" workbookViewId="0">
      <selection activeCell="D26" sqref="D26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55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56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57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54</v>
      </c>
      <c r="B14" s="9"/>
      <c r="C14" s="9"/>
      <c r="D14" s="9" t="s">
        <v>58</v>
      </c>
      <c r="E14" s="9"/>
      <c r="F14" s="19"/>
      <c r="G14" s="9"/>
      <c r="H14" s="182" t="s">
        <v>77</v>
      </c>
      <c r="I14" s="182" t="s">
        <v>78</v>
      </c>
      <c r="J14" s="182" t="s">
        <v>79</v>
      </c>
      <c r="K14" s="20"/>
    </row>
    <row r="15" spans="1:11" ht="15.75" thickBot="1" x14ac:dyDescent="0.3">
      <c r="A15" s="21"/>
      <c r="B15" s="9"/>
      <c r="C15" s="9"/>
      <c r="D15" s="9"/>
      <c r="E15" s="9"/>
      <c r="F15" s="19"/>
      <c r="G15" s="9"/>
      <c r="H15" s="183">
        <v>2</v>
      </c>
      <c r="I15" s="184">
        <v>1</v>
      </c>
      <c r="J15" s="185"/>
      <c r="K15" s="24"/>
    </row>
    <row r="16" spans="1:11" x14ac:dyDescent="0.25">
      <c r="A16" s="25" t="s">
        <v>6</v>
      </c>
      <c r="B16" s="26">
        <v>1946</v>
      </c>
      <c r="C16" s="9" t="s">
        <v>7</v>
      </c>
      <c r="D16" s="9"/>
      <c r="E16" s="9"/>
      <c r="F16" s="19"/>
      <c r="G16" s="9"/>
      <c r="H16" s="22"/>
      <c r="I16" s="23"/>
      <c r="J16" s="19"/>
      <c r="K16" s="27"/>
    </row>
    <row r="17" spans="1:11" x14ac:dyDescent="0.25">
      <c r="A17" s="28" t="s">
        <v>8</v>
      </c>
      <c r="B17" s="29">
        <v>6.25</v>
      </c>
      <c r="C17" s="9" t="s">
        <v>7</v>
      </c>
      <c r="D17" s="9"/>
      <c r="E17" s="9"/>
      <c r="F17" s="19"/>
      <c r="G17" s="9"/>
      <c r="H17" s="19"/>
      <c r="I17" s="9"/>
      <c r="J17" s="30"/>
      <c r="K17" s="24"/>
    </row>
    <row r="18" spans="1:11" x14ac:dyDescent="0.25">
      <c r="A18" s="31" t="s">
        <v>9</v>
      </c>
      <c r="B18" s="32">
        <f>B16*B17</f>
        <v>12162.5</v>
      </c>
      <c r="C18" s="9" t="s">
        <v>10</v>
      </c>
      <c r="D18" s="9"/>
      <c r="E18" s="9"/>
      <c r="F18" s="19"/>
      <c r="G18" s="9"/>
      <c r="H18" s="19"/>
      <c r="I18" s="9"/>
      <c r="J18" s="30"/>
      <c r="K18" s="24"/>
    </row>
    <row r="19" spans="1:11" ht="15.75" thickBot="1" x14ac:dyDescent="0.3">
      <c r="A19" s="33" t="s">
        <v>11</v>
      </c>
      <c r="B19" s="34">
        <v>280</v>
      </c>
      <c r="C19" s="21" t="s">
        <v>10</v>
      </c>
      <c r="D19" s="9"/>
      <c r="E19" s="9"/>
      <c r="F19" s="19"/>
      <c r="G19" s="9"/>
      <c r="H19" s="19"/>
      <c r="I19" s="9"/>
      <c r="J19" s="30"/>
      <c r="K19" s="24"/>
    </row>
    <row r="20" spans="1:11" ht="15.75" thickBot="1" x14ac:dyDescent="0.3">
      <c r="A20" s="35"/>
      <c r="B20" s="36"/>
      <c r="C20" s="9"/>
      <c r="D20" s="9"/>
      <c r="E20" s="9"/>
      <c r="F20" s="19"/>
      <c r="G20" s="9"/>
      <c r="H20" s="19"/>
      <c r="I20" s="9"/>
      <c r="J20" s="30"/>
      <c r="K20" s="24"/>
    </row>
    <row r="21" spans="1:11" ht="15.75" thickBot="1" x14ac:dyDescent="0.3">
      <c r="A21" s="35"/>
      <c r="B21" s="36"/>
      <c r="C21" s="9"/>
      <c r="D21" s="9"/>
      <c r="E21" s="9"/>
      <c r="F21" s="37" t="s">
        <v>12</v>
      </c>
      <c r="G21" s="38"/>
      <c r="H21" s="39" t="s">
        <v>13</v>
      </c>
      <c r="I21" s="40"/>
      <c r="J21" s="41"/>
      <c r="K21" s="42"/>
    </row>
    <row r="22" spans="1:11" ht="15.75" thickBot="1" x14ac:dyDescent="0.3">
      <c r="A22" s="43" t="s">
        <v>14</v>
      </c>
      <c r="B22" s="44"/>
      <c r="C22" s="45"/>
      <c r="D22" s="46" t="s">
        <v>15</v>
      </c>
      <c r="E22" s="47" t="s">
        <v>16</v>
      </c>
      <c r="F22" s="48" t="s">
        <v>17</v>
      </c>
      <c r="G22" s="47" t="s">
        <v>18</v>
      </c>
      <c r="H22" s="49" t="s">
        <v>17</v>
      </c>
      <c r="I22" s="50"/>
      <c r="J22" s="51"/>
      <c r="K22" s="24"/>
    </row>
    <row r="23" spans="1:11" x14ac:dyDescent="0.25">
      <c r="A23" s="52" t="s">
        <v>19</v>
      </c>
      <c r="B23" s="53"/>
      <c r="C23" s="54"/>
      <c r="D23" s="55" t="s">
        <v>7</v>
      </c>
      <c r="E23" s="56" t="s">
        <v>20</v>
      </c>
      <c r="F23" s="57"/>
      <c r="G23" s="58">
        <f>B17*2</f>
        <v>12.5</v>
      </c>
      <c r="H23" s="148">
        <f>F23*G23</f>
        <v>0</v>
      </c>
      <c r="I23" s="50"/>
      <c r="J23" s="60"/>
      <c r="K23" s="61"/>
    </row>
    <row r="24" spans="1:11" x14ac:dyDescent="0.25">
      <c r="A24" s="188" t="s">
        <v>21</v>
      </c>
      <c r="B24" s="189"/>
      <c r="C24" s="189"/>
      <c r="D24" s="62" t="s">
        <v>22</v>
      </c>
      <c r="E24" s="63"/>
      <c r="F24" s="64"/>
      <c r="G24" s="65">
        <f>B18+B19</f>
        <v>12442.5</v>
      </c>
      <c r="H24" s="148">
        <f t="shared" ref="H24:H30" si="0">F24*G24</f>
        <v>0</v>
      </c>
      <c r="I24" s="50"/>
      <c r="J24" s="60"/>
      <c r="K24" s="61"/>
    </row>
    <row r="25" spans="1:11" x14ac:dyDescent="0.25">
      <c r="A25" s="143" t="s">
        <v>23</v>
      </c>
      <c r="B25" s="144"/>
      <c r="C25" s="145"/>
      <c r="D25" s="130" t="s">
        <v>22</v>
      </c>
      <c r="E25" s="84" t="s">
        <v>24</v>
      </c>
      <c r="F25" s="140"/>
      <c r="G25" s="59">
        <f>B18+B19+G28</f>
        <v>12562.5</v>
      </c>
      <c r="H25" s="148">
        <f t="shared" si="0"/>
        <v>0</v>
      </c>
      <c r="I25" s="50"/>
      <c r="J25" s="60"/>
      <c r="K25" s="72"/>
    </row>
    <row r="26" spans="1:11" x14ac:dyDescent="0.25">
      <c r="A26" s="190" t="s">
        <v>51</v>
      </c>
      <c r="B26" s="191"/>
      <c r="C26" s="192"/>
      <c r="D26" s="141" t="s">
        <v>22</v>
      </c>
      <c r="E26" s="142" t="s">
        <v>20</v>
      </c>
      <c r="F26" s="75"/>
      <c r="G26" s="76">
        <v>480</v>
      </c>
      <c r="H26" s="148">
        <f t="shared" si="0"/>
        <v>0</v>
      </c>
      <c r="I26" s="50"/>
      <c r="J26" s="77"/>
      <c r="K26" s="72"/>
    </row>
    <row r="27" spans="1:11" x14ac:dyDescent="0.25">
      <c r="A27" s="78" t="s">
        <v>26</v>
      </c>
      <c r="B27" s="79"/>
      <c r="C27" s="79"/>
      <c r="D27" s="80" t="s">
        <v>27</v>
      </c>
      <c r="E27" s="81" t="s">
        <v>20</v>
      </c>
      <c r="F27" s="82"/>
      <c r="G27" s="83">
        <f>B18+B19</f>
        <v>12442.5</v>
      </c>
      <c r="H27" s="148">
        <f t="shared" si="0"/>
        <v>0</v>
      </c>
      <c r="I27" s="50"/>
      <c r="J27" s="60"/>
      <c r="K27" s="72"/>
    </row>
    <row r="28" spans="1:11" x14ac:dyDescent="0.25">
      <c r="A28" s="193" t="s">
        <v>52</v>
      </c>
      <c r="B28" s="194"/>
      <c r="C28" s="195"/>
      <c r="D28" s="80" t="s">
        <v>27</v>
      </c>
      <c r="E28" s="81" t="s">
        <v>60</v>
      </c>
      <c r="F28" s="128"/>
      <c r="G28" s="83">
        <v>120</v>
      </c>
      <c r="H28" s="148">
        <f t="shared" si="0"/>
        <v>0</v>
      </c>
      <c r="I28" s="50" t="s">
        <v>61</v>
      </c>
      <c r="J28" s="60"/>
      <c r="K28" s="72"/>
    </row>
    <row r="29" spans="1:11" x14ac:dyDescent="0.25">
      <c r="A29" s="196" t="s">
        <v>59</v>
      </c>
      <c r="B29" s="197"/>
      <c r="C29" s="197"/>
      <c r="D29" s="130" t="s">
        <v>38</v>
      </c>
      <c r="E29" s="127"/>
      <c r="F29" s="128"/>
      <c r="G29" s="129">
        <v>7</v>
      </c>
      <c r="H29" s="148">
        <f t="shared" si="0"/>
        <v>0</v>
      </c>
      <c r="I29" s="50"/>
      <c r="J29" s="60"/>
      <c r="K29" s="72"/>
    </row>
    <row r="30" spans="1:11" ht="15.75" thickBot="1" x14ac:dyDescent="0.3">
      <c r="A30" s="198" t="s">
        <v>39</v>
      </c>
      <c r="B30" s="199"/>
      <c r="C30" s="200"/>
      <c r="D30" s="150" t="s">
        <v>7</v>
      </c>
      <c r="E30" s="151"/>
      <c r="F30" s="152"/>
      <c r="G30" s="153">
        <f>B16+6*B17+120</f>
        <v>2103.5</v>
      </c>
      <c r="H30" s="148">
        <f t="shared" si="0"/>
        <v>0</v>
      </c>
      <c r="I30" s="50"/>
      <c r="J30" s="60"/>
      <c r="K30" s="72"/>
    </row>
    <row r="31" spans="1:11" ht="15.75" thickBot="1" x14ac:dyDescent="0.3">
      <c r="A31" s="89"/>
      <c r="B31" s="90"/>
      <c r="C31" s="90"/>
      <c r="D31" s="90"/>
      <c r="E31" s="86"/>
      <c r="F31" s="86"/>
      <c r="G31" s="146" t="s">
        <v>28</v>
      </c>
      <c r="H31" s="147">
        <f>SUM(H23:H30)</f>
        <v>0</v>
      </c>
      <c r="I31" s="86"/>
      <c r="J31" s="87"/>
      <c r="K31" s="88"/>
    </row>
    <row r="32" spans="1:11" ht="15.75" thickBot="1" x14ac:dyDescent="0.3">
      <c r="A32" s="89"/>
      <c r="B32" s="90"/>
      <c r="C32" s="90"/>
      <c r="D32" s="90"/>
      <c r="E32" s="91"/>
      <c r="F32" s="86"/>
      <c r="G32" s="86"/>
      <c r="H32" s="86"/>
      <c r="I32" s="86"/>
      <c r="J32" s="87" t="s">
        <v>29</v>
      </c>
      <c r="K32" s="92" t="s">
        <v>30</v>
      </c>
    </row>
    <row r="33" spans="1:13" ht="15.75" thickBot="1" x14ac:dyDescent="0.3">
      <c r="A33" s="89"/>
      <c r="B33" s="90"/>
      <c r="C33" s="90"/>
      <c r="D33" s="90"/>
      <c r="E33" s="86"/>
      <c r="F33" s="86"/>
      <c r="G33" s="86"/>
      <c r="H33" s="86" t="s">
        <v>31</v>
      </c>
      <c r="I33" s="93" t="s">
        <v>17</v>
      </c>
      <c r="J33" s="94">
        <f>H31*0.2</f>
        <v>0</v>
      </c>
      <c r="K33" s="95">
        <f>H31*1.2</f>
        <v>0</v>
      </c>
    </row>
    <row r="34" spans="1:13" ht="15.75" thickBot="1" x14ac:dyDescent="0.3">
      <c r="A34" s="96"/>
      <c r="B34" s="97"/>
      <c r="C34" s="97"/>
      <c r="D34" s="97"/>
      <c r="E34" s="97"/>
      <c r="F34" s="98"/>
      <c r="G34" s="99"/>
      <c r="H34" s="99"/>
      <c r="I34" s="100"/>
      <c r="J34" s="101"/>
      <c r="K34" s="102"/>
    </row>
    <row r="35" spans="1:13" ht="15.75" thickBot="1" x14ac:dyDescent="0.3">
      <c r="A35" s="103"/>
      <c r="B35" s="104"/>
      <c r="C35" s="104"/>
      <c r="D35" s="104"/>
      <c r="E35" s="104"/>
      <c r="F35" s="105"/>
      <c r="G35" s="106"/>
      <c r="H35" s="107"/>
      <c r="I35" s="108"/>
      <c r="J35" s="109"/>
      <c r="K35" s="110"/>
    </row>
    <row r="36" spans="1:13" x14ac:dyDescent="0.25">
      <c r="A36" s="111" t="s">
        <v>32</v>
      </c>
      <c r="B36" s="112"/>
      <c r="C36" s="112"/>
      <c r="D36" s="112"/>
      <c r="E36" s="112"/>
      <c r="F36" s="112"/>
      <c r="G36" s="113"/>
      <c r="H36" s="113"/>
      <c r="I36" s="114"/>
      <c r="J36" s="113"/>
      <c r="K36" s="113"/>
      <c r="L36" s="115"/>
      <c r="M36" s="115"/>
    </row>
    <row r="37" spans="1:13" x14ac:dyDescent="0.25">
      <c r="A37" s="116" t="s">
        <v>33</v>
      </c>
      <c r="B37" s="117"/>
      <c r="C37" s="117"/>
      <c r="D37" s="117"/>
      <c r="E37" s="117"/>
      <c r="F37" s="117"/>
      <c r="G37" s="118"/>
      <c r="H37" s="118"/>
      <c r="I37" s="119"/>
      <c r="J37" s="120"/>
      <c r="K37" s="121"/>
      <c r="L37" s="115"/>
      <c r="M37" s="115"/>
    </row>
    <row r="38" spans="1:13" x14ac:dyDescent="0.25">
      <c r="A38" s="186" t="s">
        <v>34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</row>
    <row r="39" spans="1:13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5">
      <c r="F40" s="3"/>
      <c r="H40" s="3"/>
      <c r="J40" s="3"/>
      <c r="K40" s="3"/>
    </row>
    <row r="41" spans="1:13" x14ac:dyDescent="0.25">
      <c r="A41" s="122"/>
      <c r="B41" s="122"/>
      <c r="C41" s="123"/>
      <c r="D41" s="124"/>
      <c r="E41" s="124"/>
      <c r="F41" s="124"/>
      <c r="G41" s="125" t="s">
        <v>35</v>
      </c>
      <c r="H41" s="125"/>
      <c r="I41" s="125"/>
      <c r="J41" s="3"/>
      <c r="K41" s="3"/>
    </row>
    <row r="42" spans="1:13" x14ac:dyDescent="0.25">
      <c r="A42" s="187" t="s">
        <v>36</v>
      </c>
      <c r="B42" s="187"/>
      <c r="C42" s="187"/>
      <c r="D42" s="126"/>
      <c r="E42" s="126"/>
      <c r="F42" s="123"/>
      <c r="G42" s="125" t="s">
        <v>37</v>
      </c>
      <c r="H42" s="125"/>
      <c r="I42" s="125"/>
      <c r="J42" s="3"/>
      <c r="K42" s="3"/>
    </row>
  </sheetData>
  <mergeCells count="7">
    <mergeCell ref="A38:M38"/>
    <mergeCell ref="A42:C42"/>
    <mergeCell ref="A24:C24"/>
    <mergeCell ref="A26:C26"/>
    <mergeCell ref="A28:C28"/>
    <mergeCell ref="A29:C29"/>
    <mergeCell ref="A30:C30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fitToPage="1"/>
  </sheetPr>
  <dimension ref="A1:M42"/>
  <sheetViews>
    <sheetView zoomScale="55" zoomScaleNormal="55" workbookViewId="0">
      <selection activeCell="N31" sqref="N31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55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70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69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70</v>
      </c>
      <c r="B14" s="9"/>
      <c r="C14" s="9"/>
      <c r="D14" s="9"/>
      <c r="E14" s="9"/>
      <c r="F14" s="19"/>
      <c r="G14" s="9"/>
      <c r="H14" s="182" t="s">
        <v>77</v>
      </c>
      <c r="I14" s="182" t="s">
        <v>78</v>
      </c>
      <c r="J14" s="182" t="s">
        <v>79</v>
      </c>
      <c r="K14" s="20"/>
    </row>
    <row r="15" spans="1:11" ht="15.75" thickBot="1" x14ac:dyDescent="0.3">
      <c r="A15" s="21"/>
      <c r="B15" s="9"/>
      <c r="C15" s="9"/>
      <c r="D15" s="9"/>
      <c r="E15" s="9"/>
      <c r="F15" s="19"/>
      <c r="G15" s="9"/>
      <c r="H15" s="183">
        <v>26</v>
      </c>
      <c r="I15" s="184">
        <v>18</v>
      </c>
      <c r="J15" s="185"/>
      <c r="K15" s="24"/>
    </row>
    <row r="16" spans="1:11" x14ac:dyDescent="0.25">
      <c r="A16" s="25" t="s">
        <v>6</v>
      </c>
      <c r="B16" s="26">
        <v>2701</v>
      </c>
      <c r="C16" s="9" t="s">
        <v>7</v>
      </c>
      <c r="D16" s="9"/>
      <c r="E16" s="9"/>
      <c r="F16" s="19"/>
      <c r="G16" s="9"/>
      <c r="H16" s="22"/>
      <c r="I16" s="23"/>
      <c r="J16" s="19"/>
      <c r="K16" s="27"/>
    </row>
    <row r="17" spans="1:11" x14ac:dyDescent="0.25">
      <c r="A17" s="28" t="s">
        <v>8</v>
      </c>
      <c r="B17" s="29">
        <v>5.77</v>
      </c>
      <c r="C17" s="9" t="s">
        <v>7</v>
      </c>
      <c r="D17" s="9"/>
      <c r="E17" s="9"/>
      <c r="F17" s="19"/>
      <c r="G17" s="9"/>
      <c r="H17" s="19"/>
      <c r="I17" s="9"/>
      <c r="J17" s="30"/>
      <c r="K17" s="24"/>
    </row>
    <row r="18" spans="1:11" x14ac:dyDescent="0.25">
      <c r="A18" s="31" t="s">
        <v>9</v>
      </c>
      <c r="B18" s="32">
        <f>B16*B17</f>
        <v>15584.769999999999</v>
      </c>
      <c r="C18" s="9" t="s">
        <v>10</v>
      </c>
      <c r="D18" s="9"/>
      <c r="E18" s="9"/>
      <c r="F18" s="19"/>
      <c r="G18" s="9"/>
      <c r="H18" s="19"/>
      <c r="I18" s="9"/>
      <c r="J18" s="30"/>
      <c r="K18" s="24"/>
    </row>
    <row r="19" spans="1:11" ht="15.75" thickBot="1" x14ac:dyDescent="0.3">
      <c r="A19" s="33" t="s">
        <v>11</v>
      </c>
      <c r="B19" s="34">
        <v>120</v>
      </c>
      <c r="C19" s="21" t="s">
        <v>10</v>
      </c>
      <c r="D19" s="9"/>
      <c r="E19" s="9"/>
      <c r="F19" s="19"/>
      <c r="G19" s="9"/>
      <c r="H19" s="19"/>
      <c r="I19" s="9"/>
      <c r="J19" s="30"/>
      <c r="K19" s="24"/>
    </row>
    <row r="20" spans="1:11" ht="15.75" thickBot="1" x14ac:dyDescent="0.3">
      <c r="A20" s="35"/>
      <c r="B20" s="36"/>
      <c r="C20" s="9"/>
      <c r="D20" s="9"/>
      <c r="E20" s="9"/>
      <c r="F20" s="19"/>
      <c r="G20" s="9"/>
      <c r="H20" s="19"/>
      <c r="I20" s="9"/>
      <c r="J20" s="30"/>
      <c r="K20" s="24"/>
    </row>
    <row r="21" spans="1:11" ht="15.75" thickBot="1" x14ac:dyDescent="0.3">
      <c r="A21" s="35"/>
      <c r="B21" s="36"/>
      <c r="C21" s="9"/>
      <c r="D21" s="9"/>
      <c r="E21" s="9"/>
      <c r="F21" s="37" t="s">
        <v>12</v>
      </c>
      <c r="G21" s="38"/>
      <c r="H21" s="39" t="s">
        <v>13</v>
      </c>
      <c r="I21" s="40"/>
      <c r="J21" s="41"/>
      <c r="K21" s="42"/>
    </row>
    <row r="22" spans="1:11" ht="15.75" thickBot="1" x14ac:dyDescent="0.3">
      <c r="A22" s="43" t="s">
        <v>14</v>
      </c>
      <c r="B22" s="44"/>
      <c r="C22" s="45"/>
      <c r="D22" s="46" t="s">
        <v>15</v>
      </c>
      <c r="E22" s="47" t="s">
        <v>16</v>
      </c>
      <c r="F22" s="48" t="s">
        <v>17</v>
      </c>
      <c r="G22" s="47" t="s">
        <v>18</v>
      </c>
      <c r="H22" s="49" t="s">
        <v>17</v>
      </c>
      <c r="I22" s="50"/>
      <c r="J22" s="51"/>
      <c r="K22" s="24"/>
    </row>
    <row r="23" spans="1:11" x14ac:dyDescent="0.25">
      <c r="A23" s="167" t="s">
        <v>19</v>
      </c>
      <c r="B23" s="168"/>
      <c r="C23" s="169"/>
      <c r="D23" s="170" t="s">
        <v>7</v>
      </c>
      <c r="E23" s="56" t="s">
        <v>20</v>
      </c>
      <c r="F23" s="57"/>
      <c r="G23" s="58">
        <f>B17*2</f>
        <v>11.54</v>
      </c>
      <c r="H23" s="171">
        <f>F23*G23</f>
        <v>0</v>
      </c>
      <c r="I23" s="50"/>
      <c r="J23" s="60"/>
      <c r="K23" s="61"/>
    </row>
    <row r="24" spans="1:11" x14ac:dyDescent="0.25">
      <c r="A24" s="201" t="s">
        <v>21</v>
      </c>
      <c r="B24" s="202"/>
      <c r="C24" s="202"/>
      <c r="D24" s="62" t="s">
        <v>22</v>
      </c>
      <c r="E24" s="63"/>
      <c r="F24" s="64"/>
      <c r="G24" s="65">
        <f>B18+B19</f>
        <v>15704.769999999999</v>
      </c>
      <c r="H24" s="148">
        <f t="shared" ref="H24:H30" si="0">F24*G24</f>
        <v>0</v>
      </c>
      <c r="I24" s="50"/>
      <c r="J24" s="60"/>
      <c r="K24" s="61"/>
    </row>
    <row r="25" spans="1:11" x14ac:dyDescent="0.25">
      <c r="A25" s="66" t="s">
        <v>23</v>
      </c>
      <c r="B25" s="67"/>
      <c r="C25" s="68"/>
      <c r="D25" s="69" t="s">
        <v>22</v>
      </c>
      <c r="E25" s="70" t="s">
        <v>24</v>
      </c>
      <c r="F25" s="71"/>
      <c r="G25" s="59">
        <f>B18+B19+G29</f>
        <v>30604.769999999997</v>
      </c>
      <c r="H25" s="148">
        <f t="shared" si="0"/>
        <v>0</v>
      </c>
      <c r="I25" s="50"/>
      <c r="J25" s="60"/>
      <c r="K25" s="72"/>
    </row>
    <row r="26" spans="1:11" ht="25.15" customHeight="1" x14ac:dyDescent="0.25">
      <c r="A26" s="190" t="s">
        <v>25</v>
      </c>
      <c r="B26" s="191"/>
      <c r="C26" s="192"/>
      <c r="D26" s="73" t="s">
        <v>22</v>
      </c>
      <c r="E26" s="74" t="s">
        <v>20</v>
      </c>
      <c r="F26" s="75"/>
      <c r="G26" s="76">
        <v>620</v>
      </c>
      <c r="H26" s="148">
        <f t="shared" si="0"/>
        <v>0</v>
      </c>
      <c r="I26" s="50" t="s">
        <v>73</v>
      </c>
      <c r="J26" s="77"/>
      <c r="K26" s="72"/>
    </row>
    <row r="27" spans="1:11" x14ac:dyDescent="0.25">
      <c r="A27" s="78" t="s">
        <v>26</v>
      </c>
      <c r="B27" s="79"/>
      <c r="C27" s="79"/>
      <c r="D27" s="80" t="s">
        <v>27</v>
      </c>
      <c r="E27" s="81" t="s">
        <v>20</v>
      </c>
      <c r="F27" s="82"/>
      <c r="G27" s="83">
        <f>B18+B19</f>
        <v>15704.769999999999</v>
      </c>
      <c r="H27" s="148">
        <f t="shared" si="0"/>
        <v>0</v>
      </c>
      <c r="I27" s="50"/>
      <c r="J27" s="60"/>
      <c r="K27" s="72"/>
    </row>
    <row r="28" spans="1:11" x14ac:dyDescent="0.25">
      <c r="A28" s="173" t="s">
        <v>76</v>
      </c>
      <c r="B28" s="176"/>
      <c r="C28" s="174"/>
      <c r="D28" s="130" t="s">
        <v>7</v>
      </c>
      <c r="E28" s="84" t="s">
        <v>68</v>
      </c>
      <c r="F28" s="128"/>
      <c r="G28" s="85">
        <v>4200</v>
      </c>
      <c r="H28" s="149">
        <f t="shared" si="0"/>
        <v>0</v>
      </c>
      <c r="I28" s="50"/>
      <c r="J28" s="60"/>
      <c r="K28" s="72"/>
    </row>
    <row r="29" spans="1:11" x14ac:dyDescent="0.25">
      <c r="A29" s="193" t="s">
        <v>53</v>
      </c>
      <c r="B29" s="194"/>
      <c r="C29" s="195"/>
      <c r="D29" s="80" t="s">
        <v>27</v>
      </c>
      <c r="E29" s="81" t="s">
        <v>62</v>
      </c>
      <c r="F29" s="128"/>
      <c r="G29" s="83">
        <v>14900</v>
      </c>
      <c r="H29" s="148">
        <f t="shared" si="0"/>
        <v>0</v>
      </c>
      <c r="I29" s="50"/>
      <c r="J29" s="60"/>
      <c r="K29" s="72"/>
    </row>
    <row r="30" spans="1:11" ht="15.75" thickBot="1" x14ac:dyDescent="0.3">
      <c r="A30" s="198" t="s">
        <v>39</v>
      </c>
      <c r="B30" s="199"/>
      <c r="C30" s="200"/>
      <c r="D30" s="150" t="s">
        <v>7</v>
      </c>
      <c r="E30" s="151"/>
      <c r="F30" s="152"/>
      <c r="G30" s="153">
        <f>B16+4*B17</f>
        <v>2724.08</v>
      </c>
      <c r="H30" s="172">
        <f t="shared" si="0"/>
        <v>0</v>
      </c>
      <c r="I30" s="50"/>
      <c r="J30" s="60"/>
      <c r="K30" s="72"/>
    </row>
    <row r="31" spans="1:11" ht="15.75" thickBot="1" x14ac:dyDescent="0.3">
      <c r="A31" s="89"/>
      <c r="B31" s="90"/>
      <c r="C31" s="90"/>
      <c r="D31" s="90"/>
      <c r="E31" s="86"/>
      <c r="F31" s="86"/>
      <c r="G31" s="146" t="s">
        <v>28</v>
      </c>
      <c r="H31" s="147">
        <f>SUM(H23:H30)</f>
        <v>0</v>
      </c>
      <c r="I31" s="86"/>
      <c r="J31" s="87"/>
      <c r="K31" s="88"/>
    </row>
    <row r="32" spans="1:11" ht="15.75" thickBot="1" x14ac:dyDescent="0.3">
      <c r="A32" s="89"/>
      <c r="B32" s="90"/>
      <c r="C32" s="90"/>
      <c r="D32" s="90"/>
      <c r="E32" s="91"/>
      <c r="F32" s="86"/>
      <c r="G32" s="86"/>
      <c r="H32" s="86"/>
      <c r="I32" s="86"/>
      <c r="J32" s="87" t="s">
        <v>29</v>
      </c>
      <c r="K32" s="92" t="s">
        <v>30</v>
      </c>
    </row>
    <row r="33" spans="1:13" ht="15.75" thickBot="1" x14ac:dyDescent="0.3">
      <c r="A33" s="89"/>
      <c r="B33" s="90"/>
      <c r="C33" s="90"/>
      <c r="D33" s="90"/>
      <c r="E33" s="86"/>
      <c r="F33" s="86"/>
      <c r="G33" s="86"/>
      <c r="H33" s="86" t="s">
        <v>31</v>
      </c>
      <c r="I33" s="93" t="s">
        <v>17</v>
      </c>
      <c r="J33" s="94">
        <f>H31*0.2</f>
        <v>0</v>
      </c>
      <c r="K33" s="95">
        <f>H31*1.2</f>
        <v>0</v>
      </c>
    </row>
    <row r="34" spans="1:13" ht="15.75" thickBot="1" x14ac:dyDescent="0.3">
      <c r="A34" s="96"/>
      <c r="B34" s="97"/>
      <c r="C34" s="97"/>
      <c r="D34" s="97"/>
      <c r="E34" s="97"/>
      <c r="F34" s="98"/>
      <c r="G34" s="99"/>
      <c r="H34" s="99"/>
      <c r="I34" s="100"/>
      <c r="J34" s="101"/>
      <c r="K34" s="102"/>
    </row>
    <row r="35" spans="1:13" ht="15.75" thickBot="1" x14ac:dyDescent="0.3">
      <c r="A35" s="103"/>
      <c r="B35" s="104"/>
      <c r="C35" s="104"/>
      <c r="D35" s="104"/>
      <c r="E35" s="104"/>
      <c r="F35" s="105"/>
      <c r="G35" s="106"/>
      <c r="H35" s="107"/>
      <c r="I35" s="108"/>
      <c r="J35" s="109"/>
      <c r="K35" s="110"/>
    </row>
    <row r="36" spans="1:13" x14ac:dyDescent="0.25">
      <c r="A36" s="111" t="s">
        <v>32</v>
      </c>
      <c r="B36" s="112"/>
      <c r="C36" s="112"/>
      <c r="D36" s="112"/>
      <c r="E36" s="112"/>
      <c r="F36" s="112"/>
      <c r="G36" s="113"/>
      <c r="H36" s="113"/>
      <c r="I36" s="114"/>
      <c r="J36" s="113"/>
      <c r="K36" s="113"/>
      <c r="L36" s="115"/>
      <c r="M36" s="115"/>
    </row>
    <row r="37" spans="1:13" x14ac:dyDescent="0.25">
      <c r="A37" s="116" t="s">
        <v>33</v>
      </c>
      <c r="B37" s="117"/>
      <c r="C37" s="117"/>
      <c r="D37" s="117"/>
      <c r="E37" s="117"/>
      <c r="F37" s="117"/>
      <c r="G37" s="118"/>
      <c r="H37" s="118"/>
      <c r="I37" s="119"/>
      <c r="J37" s="120"/>
      <c r="K37" s="121"/>
      <c r="L37" s="115"/>
      <c r="M37" s="115"/>
    </row>
    <row r="38" spans="1:13" x14ac:dyDescent="0.25">
      <c r="A38" s="186" t="s">
        <v>34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</row>
    <row r="39" spans="1:13" x14ac:dyDescent="0.25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</row>
    <row r="40" spans="1:13" x14ac:dyDescent="0.25">
      <c r="F40" s="3"/>
      <c r="H40" s="3"/>
      <c r="J40" s="3"/>
      <c r="K40" s="3"/>
    </row>
    <row r="41" spans="1:13" x14ac:dyDescent="0.25">
      <c r="A41" s="122"/>
      <c r="B41" s="122"/>
      <c r="C41" s="123"/>
      <c r="D41" s="124"/>
      <c r="E41" s="124"/>
      <c r="F41" s="124"/>
      <c r="G41" s="125" t="s">
        <v>35</v>
      </c>
      <c r="H41" s="125"/>
      <c r="I41" s="125"/>
      <c r="J41" s="3"/>
      <c r="K41" s="3"/>
    </row>
    <row r="42" spans="1:13" x14ac:dyDescent="0.25">
      <c r="A42" s="187" t="s">
        <v>36</v>
      </c>
      <c r="B42" s="187"/>
      <c r="C42" s="187"/>
      <c r="D42" s="126"/>
      <c r="E42" s="126"/>
      <c r="F42" s="123"/>
      <c r="G42" s="125" t="s">
        <v>37</v>
      </c>
      <c r="H42" s="125"/>
      <c r="I42" s="125"/>
      <c r="J42" s="3"/>
      <c r="K42" s="3"/>
    </row>
  </sheetData>
  <mergeCells count="6">
    <mergeCell ref="A38:M38"/>
    <mergeCell ref="A42:C42"/>
    <mergeCell ref="A24:C24"/>
    <mergeCell ref="A26:C26"/>
    <mergeCell ref="A29:C29"/>
    <mergeCell ref="A30:C30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  <pageSetUpPr fitToPage="1"/>
  </sheetPr>
  <dimension ref="A1:M42"/>
  <sheetViews>
    <sheetView zoomScale="70" zoomScaleNormal="70" workbookViewId="0"/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55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71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83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71</v>
      </c>
      <c r="B14" s="9"/>
      <c r="C14" s="9"/>
      <c r="D14" s="9"/>
      <c r="E14" s="9"/>
      <c r="F14" s="19"/>
      <c r="G14" s="9"/>
      <c r="H14" s="182" t="s">
        <v>77</v>
      </c>
      <c r="I14" s="182" t="s">
        <v>78</v>
      </c>
      <c r="J14" s="182" t="s">
        <v>79</v>
      </c>
      <c r="K14" s="20"/>
    </row>
    <row r="15" spans="1:11" ht="15.75" thickBot="1" x14ac:dyDescent="0.3">
      <c r="A15" s="21"/>
      <c r="B15" s="9"/>
      <c r="C15" s="9"/>
      <c r="D15" s="9"/>
      <c r="E15" s="9"/>
      <c r="F15" s="19"/>
      <c r="G15" s="9"/>
      <c r="H15" s="183">
        <v>10</v>
      </c>
      <c r="I15" s="184">
        <v>2</v>
      </c>
      <c r="J15" s="185"/>
      <c r="K15" s="24"/>
    </row>
    <row r="16" spans="1:11" x14ac:dyDescent="0.25">
      <c r="A16" s="25" t="s">
        <v>6</v>
      </c>
      <c r="B16" s="26">
        <v>1710</v>
      </c>
      <c r="C16" s="9" t="s">
        <v>7</v>
      </c>
      <c r="D16" s="9"/>
      <c r="E16" s="9"/>
      <c r="F16" s="19"/>
      <c r="G16" s="9"/>
      <c r="H16" s="22"/>
      <c r="I16" s="23"/>
      <c r="J16" s="19"/>
      <c r="K16" s="27"/>
    </row>
    <row r="17" spans="1:11" x14ac:dyDescent="0.25">
      <c r="A17" s="28" t="s">
        <v>8</v>
      </c>
      <c r="B17" s="29">
        <v>4.99</v>
      </c>
      <c r="C17" s="9" t="s">
        <v>7</v>
      </c>
      <c r="D17" s="9"/>
      <c r="E17" s="9"/>
      <c r="F17" s="19"/>
      <c r="G17" s="9"/>
      <c r="H17" s="19"/>
      <c r="I17" s="9"/>
      <c r="J17" s="30"/>
      <c r="K17" s="24"/>
    </row>
    <row r="18" spans="1:11" x14ac:dyDescent="0.25">
      <c r="A18" s="31" t="s">
        <v>9</v>
      </c>
      <c r="B18" s="32">
        <f>B16*B17</f>
        <v>8532.9</v>
      </c>
      <c r="C18" s="9" t="s">
        <v>10</v>
      </c>
      <c r="D18" s="9"/>
      <c r="E18" s="9"/>
      <c r="F18" s="19"/>
      <c r="G18" s="9"/>
      <c r="H18" s="19"/>
      <c r="I18" s="9"/>
      <c r="J18" s="30"/>
      <c r="K18" s="24"/>
    </row>
    <row r="19" spans="1:11" ht="15.75" thickBot="1" x14ac:dyDescent="0.3">
      <c r="A19" s="33" t="s">
        <v>11</v>
      </c>
      <c r="B19" s="34">
        <v>450</v>
      </c>
      <c r="C19" s="21" t="s">
        <v>10</v>
      </c>
      <c r="D19" s="9"/>
      <c r="E19" s="9"/>
      <c r="F19" s="19"/>
      <c r="G19" s="9"/>
      <c r="H19" s="19"/>
      <c r="I19" s="9"/>
      <c r="J19" s="30"/>
      <c r="K19" s="24"/>
    </row>
    <row r="20" spans="1:11" ht="15.75" thickBot="1" x14ac:dyDescent="0.3">
      <c r="A20" s="35"/>
      <c r="B20" s="36"/>
      <c r="C20" s="9"/>
      <c r="D20" s="9"/>
      <c r="E20" s="9"/>
      <c r="F20" s="19"/>
      <c r="G20" s="9"/>
      <c r="H20" s="19"/>
      <c r="I20" s="9"/>
      <c r="J20" s="30"/>
      <c r="K20" s="24"/>
    </row>
    <row r="21" spans="1:11" ht="15.75" thickBot="1" x14ac:dyDescent="0.3">
      <c r="A21" s="35"/>
      <c r="B21" s="36"/>
      <c r="C21" s="9"/>
      <c r="D21" s="9"/>
      <c r="E21" s="9"/>
      <c r="F21" s="37" t="s">
        <v>12</v>
      </c>
      <c r="G21" s="38"/>
      <c r="H21" s="39" t="s">
        <v>13</v>
      </c>
      <c r="I21" s="40"/>
      <c r="J21" s="41"/>
      <c r="K21" s="42"/>
    </row>
    <row r="22" spans="1:11" ht="15.75" thickBot="1" x14ac:dyDescent="0.3">
      <c r="A22" s="43" t="s">
        <v>14</v>
      </c>
      <c r="B22" s="44"/>
      <c r="C22" s="45"/>
      <c r="D22" s="46" t="s">
        <v>15</v>
      </c>
      <c r="E22" s="47" t="s">
        <v>16</v>
      </c>
      <c r="F22" s="48" t="s">
        <v>17</v>
      </c>
      <c r="G22" s="47" t="s">
        <v>18</v>
      </c>
      <c r="H22" s="49" t="s">
        <v>17</v>
      </c>
      <c r="I22" s="50"/>
      <c r="J22" s="51"/>
      <c r="K22" s="24"/>
    </row>
    <row r="23" spans="1:11" x14ac:dyDescent="0.25">
      <c r="A23" s="167" t="s">
        <v>19</v>
      </c>
      <c r="B23" s="168"/>
      <c r="C23" s="169"/>
      <c r="D23" s="170" t="s">
        <v>7</v>
      </c>
      <c r="E23" s="56" t="s">
        <v>20</v>
      </c>
      <c r="F23" s="57"/>
      <c r="G23" s="58">
        <f>B17*2</f>
        <v>9.98</v>
      </c>
      <c r="H23" s="171">
        <f>F23*G23</f>
        <v>0</v>
      </c>
      <c r="I23" s="50"/>
      <c r="J23" s="60"/>
      <c r="K23" s="61"/>
    </row>
    <row r="24" spans="1:11" x14ac:dyDescent="0.25">
      <c r="A24" s="201" t="s">
        <v>21</v>
      </c>
      <c r="B24" s="202"/>
      <c r="C24" s="202"/>
      <c r="D24" s="62" t="s">
        <v>22</v>
      </c>
      <c r="E24" s="63"/>
      <c r="F24" s="64"/>
      <c r="G24" s="65">
        <f>B18+B19</f>
        <v>8982.9</v>
      </c>
      <c r="H24" s="148">
        <f t="shared" ref="H24:H30" si="0">F24*G24</f>
        <v>0</v>
      </c>
      <c r="I24" s="50"/>
      <c r="J24" s="60"/>
      <c r="K24" s="61"/>
    </row>
    <row r="25" spans="1:11" x14ac:dyDescent="0.25">
      <c r="A25" s="66" t="s">
        <v>23</v>
      </c>
      <c r="B25" s="67"/>
      <c r="C25" s="68"/>
      <c r="D25" s="69" t="s">
        <v>22</v>
      </c>
      <c r="E25" s="70" t="s">
        <v>24</v>
      </c>
      <c r="F25" s="71"/>
      <c r="G25" s="59">
        <f>B18+B19+G29</f>
        <v>11527.8</v>
      </c>
      <c r="H25" s="148">
        <f t="shared" si="0"/>
        <v>0</v>
      </c>
      <c r="I25" s="50"/>
      <c r="J25" s="60"/>
      <c r="K25" s="72"/>
    </row>
    <row r="26" spans="1:11" ht="25.15" customHeight="1" x14ac:dyDescent="0.25">
      <c r="A26" s="190" t="s">
        <v>25</v>
      </c>
      <c r="B26" s="191"/>
      <c r="C26" s="192"/>
      <c r="D26" s="73" t="s">
        <v>22</v>
      </c>
      <c r="E26" s="74" t="s">
        <v>20</v>
      </c>
      <c r="F26" s="75"/>
      <c r="G26" s="76">
        <f>B17*1200</f>
        <v>5988</v>
      </c>
      <c r="H26" s="148">
        <f t="shared" si="0"/>
        <v>0</v>
      </c>
      <c r="I26" s="50" t="s">
        <v>72</v>
      </c>
      <c r="J26" s="77"/>
      <c r="K26" s="72"/>
    </row>
    <row r="27" spans="1:11" x14ac:dyDescent="0.25">
      <c r="A27" s="78" t="s">
        <v>26</v>
      </c>
      <c r="B27" s="79"/>
      <c r="C27" s="79"/>
      <c r="D27" s="80" t="s">
        <v>27</v>
      </c>
      <c r="E27" s="81" t="s">
        <v>20</v>
      </c>
      <c r="F27" s="82"/>
      <c r="G27" s="83">
        <f>B18+B19</f>
        <v>8982.9</v>
      </c>
      <c r="H27" s="148">
        <f t="shared" si="0"/>
        <v>0</v>
      </c>
      <c r="I27" s="50"/>
      <c r="J27" s="60"/>
      <c r="K27" s="72"/>
    </row>
    <row r="28" spans="1:11" x14ac:dyDescent="0.25">
      <c r="A28" s="173" t="s">
        <v>76</v>
      </c>
      <c r="B28" s="181"/>
      <c r="C28" s="174"/>
      <c r="D28" s="130" t="s">
        <v>7</v>
      </c>
      <c r="E28" s="84" t="s">
        <v>63</v>
      </c>
      <c r="F28" s="128"/>
      <c r="G28" s="85">
        <v>1710</v>
      </c>
      <c r="H28" s="149">
        <f t="shared" si="0"/>
        <v>0</v>
      </c>
      <c r="I28" s="50"/>
      <c r="J28" s="60"/>
      <c r="K28" s="72"/>
    </row>
    <row r="29" spans="1:11" x14ac:dyDescent="0.25">
      <c r="A29" s="193" t="s">
        <v>53</v>
      </c>
      <c r="B29" s="194"/>
      <c r="C29" s="195"/>
      <c r="D29" s="80" t="s">
        <v>27</v>
      </c>
      <c r="E29" s="81" t="s">
        <v>62</v>
      </c>
      <c r="F29" s="128"/>
      <c r="G29" s="83">
        <f>B18-G26</f>
        <v>2544.8999999999996</v>
      </c>
      <c r="H29" s="148">
        <f t="shared" si="0"/>
        <v>0</v>
      </c>
      <c r="I29" s="50"/>
      <c r="J29" s="60"/>
      <c r="K29" s="72"/>
    </row>
    <row r="30" spans="1:11" ht="15.75" thickBot="1" x14ac:dyDescent="0.3">
      <c r="A30" s="198" t="s">
        <v>39</v>
      </c>
      <c r="B30" s="199"/>
      <c r="C30" s="200"/>
      <c r="D30" s="150" t="s">
        <v>7</v>
      </c>
      <c r="E30" s="151"/>
      <c r="F30" s="152"/>
      <c r="G30" s="153">
        <f>B16+4*B17+120</f>
        <v>1849.96</v>
      </c>
      <c r="H30" s="172">
        <f t="shared" si="0"/>
        <v>0</v>
      </c>
      <c r="I30" s="50"/>
      <c r="J30" s="60"/>
      <c r="K30" s="72"/>
    </row>
    <row r="31" spans="1:11" ht="15.75" thickBot="1" x14ac:dyDescent="0.3">
      <c r="A31" s="89"/>
      <c r="B31" s="90"/>
      <c r="C31" s="90"/>
      <c r="D31" s="90"/>
      <c r="E31" s="86"/>
      <c r="F31" s="86"/>
      <c r="G31" s="146" t="s">
        <v>28</v>
      </c>
      <c r="H31" s="147">
        <f>SUM(H23:H30)</f>
        <v>0</v>
      </c>
      <c r="I31" s="86"/>
      <c r="J31" s="87"/>
      <c r="K31" s="88"/>
    </row>
    <row r="32" spans="1:11" ht="15.75" thickBot="1" x14ac:dyDescent="0.3">
      <c r="A32" s="89"/>
      <c r="B32" s="90"/>
      <c r="C32" s="90"/>
      <c r="D32" s="90"/>
      <c r="E32" s="91"/>
      <c r="F32" s="86"/>
      <c r="G32" s="86"/>
      <c r="H32" s="86"/>
      <c r="I32" s="86"/>
      <c r="J32" s="87" t="s">
        <v>29</v>
      </c>
      <c r="K32" s="92" t="s">
        <v>30</v>
      </c>
    </row>
    <row r="33" spans="1:13" ht="15.75" thickBot="1" x14ac:dyDescent="0.3">
      <c r="A33" s="89"/>
      <c r="B33" s="90"/>
      <c r="C33" s="90"/>
      <c r="D33" s="90"/>
      <c r="E33" s="86"/>
      <c r="F33" s="86"/>
      <c r="G33" s="86"/>
      <c r="H33" s="86" t="s">
        <v>31</v>
      </c>
      <c r="I33" s="93" t="s">
        <v>17</v>
      </c>
      <c r="J33" s="94">
        <f>H31*0.2</f>
        <v>0</v>
      </c>
      <c r="K33" s="95">
        <f>H31*1.2</f>
        <v>0</v>
      </c>
    </row>
    <row r="34" spans="1:13" ht="15.75" thickBot="1" x14ac:dyDescent="0.3">
      <c r="A34" s="96"/>
      <c r="B34" s="97"/>
      <c r="C34" s="97"/>
      <c r="D34" s="97"/>
      <c r="E34" s="97"/>
      <c r="F34" s="98"/>
      <c r="G34" s="99"/>
      <c r="H34" s="99"/>
      <c r="I34" s="100"/>
      <c r="J34" s="101"/>
      <c r="K34" s="102"/>
    </row>
    <row r="35" spans="1:13" ht="15.75" thickBot="1" x14ac:dyDescent="0.3">
      <c r="A35" s="103"/>
      <c r="B35" s="104"/>
      <c r="C35" s="104"/>
      <c r="D35" s="104"/>
      <c r="E35" s="104"/>
      <c r="F35" s="105"/>
      <c r="G35" s="106"/>
      <c r="H35" s="107"/>
      <c r="I35" s="108"/>
      <c r="J35" s="109"/>
      <c r="K35" s="110"/>
    </row>
    <row r="36" spans="1:13" x14ac:dyDescent="0.25">
      <c r="A36" s="111" t="s">
        <v>32</v>
      </c>
      <c r="B36" s="112"/>
      <c r="C36" s="112"/>
      <c r="D36" s="112"/>
      <c r="E36" s="112"/>
      <c r="F36" s="112"/>
      <c r="G36" s="113"/>
      <c r="H36" s="113"/>
      <c r="I36" s="114"/>
      <c r="J36" s="113"/>
      <c r="K36" s="113"/>
      <c r="L36" s="115"/>
      <c r="M36" s="115"/>
    </row>
    <row r="37" spans="1:13" x14ac:dyDescent="0.25">
      <c r="A37" s="116" t="s">
        <v>33</v>
      </c>
      <c r="B37" s="117"/>
      <c r="C37" s="117"/>
      <c r="D37" s="117"/>
      <c r="E37" s="117"/>
      <c r="F37" s="117"/>
      <c r="G37" s="118"/>
      <c r="H37" s="118"/>
      <c r="I37" s="119"/>
      <c r="J37" s="120"/>
      <c r="K37" s="121"/>
      <c r="L37" s="115"/>
      <c r="M37" s="115"/>
    </row>
    <row r="38" spans="1:13" x14ac:dyDescent="0.25">
      <c r="A38" s="186" t="s">
        <v>34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</row>
    <row r="39" spans="1:13" x14ac:dyDescent="0.25">
      <c r="A39" s="175"/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</row>
    <row r="40" spans="1:13" x14ac:dyDescent="0.25">
      <c r="F40" s="3"/>
      <c r="H40" s="3"/>
      <c r="J40" s="3"/>
      <c r="K40" s="3"/>
    </row>
    <row r="41" spans="1:13" x14ac:dyDescent="0.25">
      <c r="A41" s="122"/>
      <c r="B41" s="122"/>
      <c r="C41" s="123"/>
      <c r="D41" s="124"/>
      <c r="E41" s="124"/>
      <c r="F41" s="124"/>
      <c r="G41" s="125" t="s">
        <v>35</v>
      </c>
      <c r="H41" s="125"/>
      <c r="I41" s="125"/>
      <c r="J41" s="3"/>
      <c r="K41" s="3"/>
    </row>
    <row r="42" spans="1:13" x14ac:dyDescent="0.25">
      <c r="A42" s="187" t="s">
        <v>36</v>
      </c>
      <c r="B42" s="187"/>
      <c r="C42" s="187"/>
      <c r="D42" s="126"/>
      <c r="E42" s="126"/>
      <c r="F42" s="123"/>
      <c r="G42" s="125" t="s">
        <v>37</v>
      </c>
      <c r="H42" s="125"/>
      <c r="I42" s="125"/>
      <c r="J42" s="3"/>
      <c r="K42" s="3"/>
    </row>
  </sheetData>
  <mergeCells count="6">
    <mergeCell ref="A42:C42"/>
    <mergeCell ref="A24:C24"/>
    <mergeCell ref="A26:C26"/>
    <mergeCell ref="A29:C29"/>
    <mergeCell ref="A30:C30"/>
    <mergeCell ref="A38:M38"/>
  </mergeCells>
  <pageMargins left="0.7" right="0.7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K10"/>
  <sheetViews>
    <sheetView topLeftCell="C1" zoomScale="85" zoomScaleNormal="85" workbookViewId="0">
      <selection activeCell="D22" sqref="D22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  <col min="11" max="11" width="12.28515625" customWidth="1"/>
  </cols>
  <sheetData>
    <row r="1" spans="2:11" x14ac:dyDescent="0.25">
      <c r="B1" s="205" t="s">
        <v>85</v>
      </c>
      <c r="C1" s="205"/>
      <c r="D1" s="205"/>
      <c r="E1" s="205"/>
      <c r="F1" s="205"/>
      <c r="G1" s="205"/>
      <c r="H1" s="205"/>
      <c r="I1" s="205"/>
      <c r="J1" s="205"/>
    </row>
    <row r="2" spans="2:11" x14ac:dyDescent="0.25">
      <c r="B2" s="154" t="s">
        <v>84</v>
      </c>
      <c r="C2" s="155"/>
      <c r="D2" s="155"/>
      <c r="E2" s="155"/>
      <c r="F2" s="155"/>
      <c r="G2" s="137"/>
      <c r="H2" s="137"/>
      <c r="I2" s="137"/>
    </row>
    <row r="3" spans="2:11" ht="15.75" thickBot="1" x14ac:dyDescent="0.3">
      <c r="B3" s="203"/>
      <c r="C3" s="204"/>
      <c r="D3" s="204"/>
      <c r="E3" s="204"/>
      <c r="F3" s="204"/>
      <c r="G3" s="204"/>
      <c r="H3" s="204"/>
      <c r="I3" s="204"/>
    </row>
    <row r="4" spans="2:11" ht="32.450000000000003" customHeight="1" thickBot="1" x14ac:dyDescent="0.3">
      <c r="B4" s="131" t="s">
        <v>40</v>
      </c>
      <c r="C4" s="132" t="s">
        <v>41</v>
      </c>
      <c r="D4" s="132" t="s">
        <v>42</v>
      </c>
      <c r="E4" s="132" t="s">
        <v>50</v>
      </c>
      <c r="F4" s="134" t="s">
        <v>44</v>
      </c>
      <c r="G4" s="134" t="s">
        <v>43</v>
      </c>
      <c r="H4" s="133" t="s">
        <v>45</v>
      </c>
      <c r="I4" s="180" t="s">
        <v>46</v>
      </c>
      <c r="J4" s="135" t="s">
        <v>47</v>
      </c>
    </row>
    <row r="5" spans="2:11" x14ac:dyDescent="0.25">
      <c r="B5" s="177">
        <v>1</v>
      </c>
      <c r="C5" s="156" t="s">
        <v>64</v>
      </c>
      <c r="D5" s="156" t="s">
        <v>48</v>
      </c>
      <c r="E5" s="157" t="s">
        <v>65</v>
      </c>
      <c r="F5" s="156">
        <v>5.6920000000000002</v>
      </c>
      <c r="G5" s="156">
        <v>7.6379999999999999</v>
      </c>
      <c r="H5" s="159">
        <f t="shared" ref="H5:H7" si="0">G5-F5</f>
        <v>1.9459999999999997</v>
      </c>
      <c r="I5" s="178">
        <f>'2501b'!H31</f>
        <v>0</v>
      </c>
      <c r="J5" s="166">
        <f t="shared" ref="J5:J7" si="1">I5*1.2</f>
        <v>0</v>
      </c>
      <c r="K5" s="158"/>
    </row>
    <row r="6" spans="2:11" x14ac:dyDescent="0.25">
      <c r="B6" s="177">
        <v>2</v>
      </c>
      <c r="C6" s="156" t="s">
        <v>66</v>
      </c>
      <c r="D6" s="156" t="s">
        <v>48</v>
      </c>
      <c r="E6" s="157" t="s">
        <v>67</v>
      </c>
      <c r="F6" s="156">
        <v>5.18</v>
      </c>
      <c r="G6" s="156">
        <v>7.8810000000000002</v>
      </c>
      <c r="H6" s="159">
        <f t="shared" si="0"/>
        <v>2.7010000000000005</v>
      </c>
      <c r="I6" s="178">
        <f>'2495'!H31</f>
        <v>0</v>
      </c>
      <c r="J6" s="179">
        <f t="shared" si="1"/>
        <v>0</v>
      </c>
      <c r="K6" s="158"/>
    </row>
    <row r="7" spans="2:11" x14ac:dyDescent="0.25">
      <c r="B7" s="177">
        <v>3</v>
      </c>
      <c r="C7" s="156" t="s">
        <v>74</v>
      </c>
      <c r="D7" s="156" t="s">
        <v>48</v>
      </c>
      <c r="E7" s="157" t="s">
        <v>75</v>
      </c>
      <c r="F7" s="156">
        <v>0</v>
      </c>
      <c r="G7" s="156">
        <v>1.71</v>
      </c>
      <c r="H7" s="159">
        <f t="shared" si="0"/>
        <v>1.71</v>
      </c>
      <c r="I7" s="178">
        <f>'2486'!H31</f>
        <v>0</v>
      </c>
      <c r="J7" s="179">
        <f t="shared" si="1"/>
        <v>0</v>
      </c>
      <c r="K7" s="158"/>
    </row>
    <row r="8" spans="2:11" ht="15.75" thickBot="1" x14ac:dyDescent="0.3">
      <c r="B8" s="136"/>
      <c r="C8" s="160"/>
      <c r="D8" s="160"/>
      <c r="E8" s="160"/>
      <c r="F8" s="160"/>
      <c r="G8" s="162" t="s">
        <v>49</v>
      </c>
      <c r="H8" s="163">
        <f>SUM(H5:H7)</f>
        <v>6.3570000000000002</v>
      </c>
      <c r="I8" s="164">
        <f>SUM(I5:I7)</f>
        <v>0</v>
      </c>
      <c r="J8" s="165">
        <f>SUM(J5:J7)</f>
        <v>0</v>
      </c>
      <c r="K8" s="158"/>
    </row>
    <row r="10" spans="2:11" x14ac:dyDescent="0.25">
      <c r="I10" s="161"/>
    </row>
  </sheetData>
  <mergeCells count="2">
    <mergeCell ref="B3:I3"/>
    <mergeCell ref="B1:J1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2501b</vt:lpstr>
      <vt:lpstr>2495</vt:lpstr>
      <vt:lpstr>2486</vt:lpstr>
      <vt:lpstr>ZH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2021-04-07T10:50:54Z</cp:lastPrinted>
  <dcterms:created xsi:type="dcterms:W3CDTF">2018-05-11T08:20:24Z</dcterms:created>
  <dcterms:modified xsi:type="dcterms:W3CDTF">2021-04-08T10:08:57Z</dcterms:modified>
</cp:coreProperties>
</file>